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lvis\для _сети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40" i="1" l="1"/>
  <c r="C55" i="1" l="1"/>
  <c r="C75" i="1" l="1"/>
  <c r="C74" i="1" l="1"/>
  <c r="C34" i="1" l="1"/>
  <c r="C61" i="1" l="1"/>
  <c r="C60" i="1"/>
  <c r="C59" i="1"/>
  <c r="C33" i="1"/>
  <c r="C24" i="1"/>
  <c r="C13" i="1"/>
  <c r="C10" i="1"/>
  <c r="C79" i="1"/>
  <c r="C38" i="1"/>
  <c r="C63" i="1" l="1"/>
  <c r="C62" i="1"/>
  <c r="C64" i="1" l="1"/>
  <c r="C65" i="1"/>
  <c r="C70" i="1"/>
  <c r="C68" i="1"/>
  <c r="C67" i="1"/>
  <c r="C66" i="1"/>
  <c r="C57" i="1"/>
  <c r="C56" i="1"/>
  <c r="C37" i="1"/>
  <c r="C58" i="1"/>
  <c r="C45" i="1"/>
  <c r="C44" i="1"/>
  <c r="C43" i="1"/>
  <c r="C35" i="1"/>
  <c r="C30" i="1"/>
  <c r="C22" i="1" l="1"/>
  <c r="C21" i="1"/>
  <c r="C18" i="1"/>
  <c r="C8" i="1"/>
  <c r="C6" i="1"/>
  <c r="C7" i="1"/>
  <c r="C80" i="1" l="1"/>
</calcChain>
</file>

<file path=xl/sharedStrings.xml><?xml version="1.0" encoding="utf-8"?>
<sst xmlns="http://schemas.openxmlformats.org/spreadsheetml/2006/main" count="437" uniqueCount="208">
  <si>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</si>
  <si>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</si>
  <si>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</si>
  <si>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</si>
  <si>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</si>
  <si>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</si>
  <si>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</si>
  <si>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</si>
  <si>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</si>
  <si>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</si>
  <si>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</si>
  <si>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</si>
  <si>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</si>
  <si>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</si>
  <si>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</si>
  <si>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</si>
  <si>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</si>
  <si>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</si>
  <si>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</si>
  <si>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</si>
  <si>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</si>
  <si>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</si>
  <si>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</si>
  <si>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</si>
  <si>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</si>
  <si>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</si>
  <si>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</si>
  <si>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</si>
  <si>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</si>
  <si>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</si>
  <si>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</si>
  <si>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</si>
  <si>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</si>
  <si>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</si>
  <si>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</si>
  <si>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</si>
  <si>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</si>
  <si>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</si>
  <si>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</si>
  <si>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</si>
  <si>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</si>
  <si>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</si>
  <si>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</si>
  <si>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</si>
  <si>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</si>
  <si>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</si>
  <si>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</si>
  <si>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</si>
  <si>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</si>
  <si>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</si>
  <si>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</si>
  <si>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</si>
  <si>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</si>
  <si>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</si>
  <si>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</si>
  <si>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</si>
  <si>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</si>
  <si>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</si>
  <si>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</si>
  <si>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</si>
  <si>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</si>
  <si>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</si>
  <si>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</si>
  <si>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</si>
  <si>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Послуги по охоронній сингналізації</t>
  </si>
  <si>
    <t>Інтернет зв'язок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</si>
  <si>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</si>
  <si>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</si>
  <si>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</si>
  <si>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</si>
  <si>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</si>
  <si>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</si>
  <si>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</si>
  <si>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</si>
  <si>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</si>
  <si>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</si>
  <si>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</si>
  <si>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</si>
  <si>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</si>
  <si>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</si>
  <si>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</si>
  <si>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</si>
  <si>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</si>
  <si>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</si>
  <si>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</si>
  <si>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</si>
  <si>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</si>
  <si>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</si>
  <si>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Поточний ремонт та обслуговування оргтехніки</t>
  </si>
  <si>
    <t xml:space="preserve">Послуги з інформаційного та технічного обслуговування робочих станцій 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</si>
  <si>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</si>
  <si>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</si>
  <si>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</si>
  <si>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</si>
  <si>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</si>
  <si>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</si>
  <si>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79810000-5</t>
  </si>
  <si>
    <t>92220000-9</t>
  </si>
  <si>
    <t>72610000-9</t>
  </si>
  <si>
    <t>70330000-3</t>
  </si>
  <si>
    <t>65110000-7</t>
  </si>
  <si>
    <t>09320000-8</t>
  </si>
  <si>
    <t>90510000-5</t>
  </si>
  <si>
    <t>65310000-9</t>
  </si>
  <si>
    <t>80570000-0</t>
  </si>
  <si>
    <t>Ритуальні вінки</t>
  </si>
  <si>
    <t>Квіткова продукція</t>
  </si>
  <si>
    <t xml:space="preserve">39290000-1 </t>
  </si>
  <si>
    <t xml:space="preserve">03120000-8 </t>
  </si>
  <si>
    <t>Наше місто</t>
  </si>
  <si>
    <t>Моб.робота</t>
  </si>
  <si>
    <t>Витрати на перевезення резервістів оперативного резерву першої черги</t>
  </si>
  <si>
    <t xml:space="preserve">60140000-1 </t>
  </si>
  <si>
    <t>Оплата теплопостачання та постачання гарячої води</t>
  </si>
  <si>
    <t>Марки</t>
  </si>
  <si>
    <t>Важільна тяга</t>
  </si>
  <si>
    <t>22410000-7</t>
  </si>
  <si>
    <t>30190000-7</t>
  </si>
  <si>
    <t>44221000-5</t>
  </si>
  <si>
    <t>Мінеральна вода 0,5л.</t>
  </si>
  <si>
    <t>15980000-1</t>
  </si>
  <si>
    <t>39220000-0</t>
  </si>
  <si>
    <t>Аптечки автомобільні</t>
  </si>
  <si>
    <t>33196000-0</t>
  </si>
  <si>
    <t>Картриджі, тонери</t>
  </si>
  <si>
    <t>30120000-6</t>
  </si>
  <si>
    <t>Радіотелефони (бездротові телефони)</t>
  </si>
  <si>
    <t>32550000-3</t>
  </si>
  <si>
    <t>Засіб для чищення раковин, білизна 1л., мило господарче, засібдля чищення туалету</t>
  </si>
  <si>
    <t>39830000-9</t>
  </si>
  <si>
    <t>Мило рідке, 5л.</t>
  </si>
  <si>
    <t>33711000-7</t>
  </si>
  <si>
    <t>Освіжувач повітря</t>
  </si>
  <si>
    <t>39810000-3</t>
  </si>
  <si>
    <t>Лампи люмінісцентні, стартери, вимикачі</t>
  </si>
  <si>
    <t>31530000-0</t>
  </si>
  <si>
    <t>Арматура, рем.комплект до бачка унітазу, змішувачі</t>
  </si>
  <si>
    <t>Гофра</t>
  </si>
  <si>
    <t>42130000-9</t>
  </si>
  <si>
    <t>44140000-3</t>
  </si>
  <si>
    <t>Замки врізні, навісні, серцевини до замків (циліндри), ручки дверні, завіси дверні</t>
  </si>
  <si>
    <t>Нитки для зшивання документації</t>
  </si>
  <si>
    <t>44520000-1</t>
  </si>
  <si>
    <t>19440000-2</t>
  </si>
  <si>
    <t>31410000-3</t>
  </si>
  <si>
    <t>Бланки, журнали</t>
  </si>
  <si>
    <t>22800000-8</t>
  </si>
  <si>
    <t>Прапор України</t>
  </si>
  <si>
    <t>35821000-5</t>
  </si>
  <si>
    <t>Ролети захисні</t>
  </si>
  <si>
    <t>44110000-4</t>
  </si>
  <si>
    <t>Щоденний медичний огляд, щорічний медичний огляд</t>
  </si>
  <si>
    <t>Послуги телефонного зв’язку,                          Захищений канал зв’язку, Послуги користування каналами зв’язку</t>
  </si>
  <si>
    <t>Оренда приміщень</t>
  </si>
  <si>
    <t>70220000-9</t>
  </si>
  <si>
    <t>Страхування орендованих приміщень,                             страхування автомобілів, страхування водіїв</t>
  </si>
  <si>
    <t>Послуги з поточного ремонту та обслуговування автомобілів, послуги шиномонтажу,                    ТО автомобілів</t>
  </si>
  <si>
    <t>Ремонт та технічне обслуговування кондиціонерів</t>
  </si>
  <si>
    <t>50730000-1</t>
  </si>
  <si>
    <t>Повірка вогнегасників</t>
  </si>
  <si>
    <t>50610000-4</t>
  </si>
  <si>
    <t>Утилізація небезпечних відходів (ламп, шин, масла моторного, акумуляторів)</t>
  </si>
  <si>
    <t>90520000-8</t>
  </si>
  <si>
    <t>72250000-2</t>
  </si>
  <si>
    <t>Придбання білбордів; Подяки; Папки під подяки та грамоти</t>
  </si>
  <si>
    <t>22458000-5</t>
  </si>
  <si>
    <t>Послуги з наклеювання білбордів</t>
  </si>
  <si>
    <t>79340000-9</t>
  </si>
  <si>
    <t>Сплата членських внесків в АМУ; Сплата членських внесків в «Енергоефективні міста України»</t>
  </si>
  <si>
    <t>Послуги з навчання, семінари</t>
  </si>
  <si>
    <t>Стакан одноразовий 0,18л., корзини для сміття, швабри для миття підлоги, мітла пропіленова</t>
  </si>
  <si>
    <t>Батарейки-акумулятори для радіотелефонів та диктофона</t>
  </si>
  <si>
    <t>Передплата видань на 2019р</t>
  </si>
  <si>
    <t xml:space="preserve">79980000-7 </t>
  </si>
  <si>
    <t>Програма інформ. підтримки розвитку міста</t>
  </si>
  <si>
    <t xml:space="preserve">98130000-3 </t>
  </si>
  <si>
    <t>Висвітлення діяльності  депутатів Южноукраїнської міської ради через друковані засоби інформації</t>
  </si>
  <si>
    <t>Папір А3</t>
  </si>
  <si>
    <t>Тонер  КМ bizhub</t>
  </si>
  <si>
    <t>Спец.фонд (вибори)</t>
  </si>
  <si>
    <t>Спец.фонд (Архів)</t>
  </si>
  <si>
    <t>Канцтовари в асортименті, папір А4, папки на зав'язках, скорозшивачі</t>
  </si>
  <si>
    <t>Книги канцелярські</t>
  </si>
  <si>
    <t xml:space="preserve">22800000-8 </t>
  </si>
  <si>
    <t>Придбання спецодягу (халатів та костюмів)</t>
  </si>
  <si>
    <t xml:space="preserve">18130000-9 </t>
  </si>
  <si>
    <t>Щоденний технічний огляд автомобілів, інструктаж водіїв</t>
  </si>
  <si>
    <t>Офісне устаткування та приладдя (канцтовари в асортименті, папір А4, конверти немарковані А4-А5, печаткиі штампи, фотопапір)</t>
  </si>
  <si>
    <t>Послуги харчування</t>
  </si>
  <si>
    <t xml:space="preserve">70220000-9 </t>
  </si>
  <si>
    <t xml:space="preserve">55320000-9 </t>
  </si>
  <si>
    <t>Надання послуг з технічного обслуговування офіційного веб-сайту міста Южноукраїнська</t>
  </si>
  <si>
    <t>Надання послуг з обробки та періодичної архівації даних розміщуваних на офіційному сайті міста Южноукраїнська</t>
  </si>
  <si>
    <t>Надання послуг з розміщення та зберігання архіву з електронно-інформаційного ресурсу (веб-сайту)</t>
  </si>
  <si>
    <t xml:space="preserve">Надання послуг з розміщення веб-сторінки з головним доменом в мережі інтернет
</t>
  </si>
  <si>
    <t>Ліга-закон</t>
  </si>
  <si>
    <t>Надання послуг з розробки сторінки для доступу до архіву публічних даних</t>
  </si>
  <si>
    <t xml:space="preserve"> Ліцензійне забезпечення (поставка програмного комплексу ПТ Захист з’єднань 2)</t>
  </si>
  <si>
    <t>Супроводження  програмного забезпечення M.E.Doc</t>
  </si>
  <si>
    <t>Заміна приладів охорони</t>
  </si>
  <si>
    <t>Монтаж системи по лінії МВС (ЦНАП)</t>
  </si>
  <si>
    <t xml:space="preserve">51610000-1 </t>
  </si>
  <si>
    <t xml:space="preserve">45310000-3 </t>
  </si>
  <si>
    <t>Запчастини та комплектуючі для комп’ютерної та оргтехніки</t>
  </si>
  <si>
    <t xml:space="preserve">30230000-0 </t>
  </si>
  <si>
    <t xml:space="preserve">Участь у Міжнародному Конгресі і Технічній виставці «ЕТЕВК-2019» </t>
  </si>
  <si>
    <t xml:space="preserve">79950000-8 </t>
  </si>
  <si>
    <t xml:space="preserve">Додаток до річного плану закупівель на 2019 рік  станом на 10.06.2019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</si>
</sst>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zoomScale="85" zoomScaleNormal="85" workbookViewId="0">
      <selection activeCell="A82" sqref="A82:F82"/>
    </sheetView>
  </sheetViews>
  <sheetFormatPr defaultRowHeight="15.75" x14ac:dyDescent="0.25"/>
  <cols>
    <col min="1" max="1" width="37.7109375" style="15" customWidth="1"/>
    <col min="2" max="2" width="12.7109375" style="15" customWidth="1"/>
    <col min="3" max="3" width="18.42578125" style="24" customWidth="1"/>
    <col min="4" max="4" width="17.28515625" style="15" customWidth="1"/>
    <col min="5" max="5" width="9.7109375" style="15" customWidth="1"/>
    <col min="6" max="6" width="40.7109375" style="15" customWidth="1"/>
    <col min="7" max="7" width="16.140625" style="16" customWidth="1"/>
    <col min="8" max="8" width="17.28515625" style="15" customWidth="1"/>
    <col min="9" max="9" width="33.7109375" style="15" hidden="1" customWidth="1"/>
    <col min="10" max="10" width="16.57031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207</v>
      </c>
    </row>
    <row r="2" spans="1:22" ht="18.75" x14ac:dyDescent="0.3">
      <c r="C2" s="27" t="s">
        <v>84</v>
      </c>
    </row>
    <row r="3" spans="1:22" ht="18.75" x14ac:dyDescent="0.3">
      <c r="C3" s="27"/>
      <c r="D3" s="15" t="s">
        <v>85</v>
      </c>
      <c r="E3" s="28"/>
    </row>
    <row r="4" spans="1:22" ht="16.5" thickBot="1" x14ac:dyDescent="0.3"/>
    <row r="5" spans="1:22" ht="156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0" customHeight="1" x14ac:dyDescent="0.25">
      <c r="A6" s="35" t="s">
        <v>63</v>
      </c>
      <c r="B6" s="35" t="s">
        <v>8</v>
      </c>
      <c r="C6" s="38">
        <f>9000+33200</f>
        <v>42200</v>
      </c>
      <c r="D6" s="35" t="s">
        <v>80</v>
      </c>
      <c r="E6" s="35">
        <v>2019</v>
      </c>
      <c r="F6" s="35" t="s">
        <v>43</v>
      </c>
      <c r="G6" s="37">
        <v>43466</v>
      </c>
      <c r="H6" s="35" t="s">
        <v>86</v>
      </c>
      <c r="I6" s="35"/>
      <c r="J6" s="35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x14ac:dyDescent="0.25">
      <c r="A7" s="36" t="s">
        <v>62</v>
      </c>
      <c r="B7" s="35" t="s">
        <v>8</v>
      </c>
      <c r="C7" s="31">
        <f>4000+9800</f>
        <v>13800</v>
      </c>
      <c r="D7" s="36" t="s">
        <v>80</v>
      </c>
      <c r="E7" s="35">
        <v>2019</v>
      </c>
      <c r="F7" s="35" t="s">
        <v>43</v>
      </c>
      <c r="G7" s="37">
        <v>43466</v>
      </c>
      <c r="H7" s="36" t="s">
        <v>94</v>
      </c>
      <c r="I7" s="36"/>
      <c r="J7" s="36">
        <v>2210</v>
      </c>
      <c r="K7" s="34"/>
      <c r="L7" s="20"/>
      <c r="M7" s="20"/>
      <c r="N7" s="22"/>
      <c r="O7" s="19"/>
      <c r="P7" s="19"/>
      <c r="Q7" s="19"/>
      <c r="R7" s="19"/>
      <c r="S7" s="19"/>
      <c r="T7" s="19"/>
      <c r="U7" s="19"/>
    </row>
    <row r="8" spans="1:22" x14ac:dyDescent="0.25">
      <c r="A8" s="36" t="s">
        <v>114</v>
      </c>
      <c r="B8" s="35" t="s">
        <v>8</v>
      </c>
      <c r="C8" s="31">
        <f>5000+10500</f>
        <v>15500</v>
      </c>
      <c r="D8" s="36" t="s">
        <v>80</v>
      </c>
      <c r="E8" s="35">
        <v>2019</v>
      </c>
      <c r="F8" s="35" t="s">
        <v>43</v>
      </c>
      <c r="G8" s="37">
        <v>43497</v>
      </c>
      <c r="H8" s="36" t="s">
        <v>116</v>
      </c>
      <c r="I8" s="36"/>
      <c r="J8" s="36">
        <v>2210</v>
      </c>
      <c r="K8" s="34"/>
      <c r="L8" s="20"/>
      <c r="M8" s="20"/>
      <c r="N8" s="22"/>
      <c r="O8" s="19"/>
      <c r="P8" s="19"/>
      <c r="Q8" s="19"/>
      <c r="R8" s="19"/>
      <c r="S8" s="19"/>
      <c r="T8" s="19"/>
      <c r="U8" s="19"/>
    </row>
    <row r="9" spans="1:22" ht="23.25" customHeight="1" x14ac:dyDescent="0.25">
      <c r="A9" s="35" t="s">
        <v>172</v>
      </c>
      <c r="B9" s="35" t="s">
        <v>8</v>
      </c>
      <c r="C9" s="31">
        <v>27000</v>
      </c>
      <c r="D9" s="36" t="s">
        <v>80</v>
      </c>
      <c r="E9" s="35">
        <v>2019</v>
      </c>
      <c r="F9" s="35" t="s">
        <v>43</v>
      </c>
      <c r="G9" s="37">
        <v>43770</v>
      </c>
      <c r="H9" s="36" t="s">
        <v>173</v>
      </c>
      <c r="I9" s="36"/>
      <c r="J9" s="36">
        <v>2210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ht="68.25" customHeight="1" x14ac:dyDescent="0.25">
      <c r="A10" s="35" t="s">
        <v>187</v>
      </c>
      <c r="B10" s="35" t="s">
        <v>8</v>
      </c>
      <c r="C10" s="31">
        <f>540+1400+21800+27000+2000+1160+2800</f>
        <v>56700</v>
      </c>
      <c r="D10" s="36" t="s">
        <v>80</v>
      </c>
      <c r="E10" s="35">
        <v>2019</v>
      </c>
      <c r="F10" s="35" t="s">
        <v>58</v>
      </c>
      <c r="G10" s="37">
        <v>43556</v>
      </c>
      <c r="H10" s="36" t="s">
        <v>117</v>
      </c>
      <c r="I10" s="36"/>
      <c r="J10" s="36">
        <v>2210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x14ac:dyDescent="0.25">
      <c r="A11" s="36" t="s">
        <v>115</v>
      </c>
      <c r="B11" s="35" t="s">
        <v>8</v>
      </c>
      <c r="C11" s="31">
        <v>500</v>
      </c>
      <c r="D11" s="36" t="s">
        <v>80</v>
      </c>
      <c r="E11" s="35">
        <v>2019</v>
      </c>
      <c r="F11" s="35" t="s">
        <v>43</v>
      </c>
      <c r="G11" s="37">
        <v>43497</v>
      </c>
      <c r="H11" s="36" t="s">
        <v>118</v>
      </c>
      <c r="I11" s="36"/>
      <c r="J11" s="36">
        <v>2210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x14ac:dyDescent="0.25">
      <c r="A12" s="36" t="s">
        <v>119</v>
      </c>
      <c r="B12" s="35" t="s">
        <v>8</v>
      </c>
      <c r="C12" s="31">
        <v>2500</v>
      </c>
      <c r="D12" s="36" t="s">
        <v>80</v>
      </c>
      <c r="E12" s="35">
        <v>2019</v>
      </c>
      <c r="F12" s="35" t="s">
        <v>43</v>
      </c>
      <c r="G12" s="37">
        <v>43617</v>
      </c>
      <c r="H12" s="36" t="s">
        <v>120</v>
      </c>
      <c r="I12" s="36"/>
      <c r="J12" s="36">
        <v>2210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ht="53.25" customHeight="1" x14ac:dyDescent="0.25">
      <c r="A13" s="35" t="s">
        <v>170</v>
      </c>
      <c r="B13" s="35" t="s">
        <v>8</v>
      </c>
      <c r="C13" s="31">
        <f>300+400+300+150</f>
        <v>1150</v>
      </c>
      <c r="D13" s="36" t="s">
        <v>80</v>
      </c>
      <c r="E13" s="35">
        <v>2019</v>
      </c>
      <c r="F13" s="35" t="s">
        <v>43</v>
      </c>
      <c r="G13" s="37">
        <v>43618</v>
      </c>
      <c r="H13" s="36" t="s">
        <v>121</v>
      </c>
      <c r="I13" s="36"/>
      <c r="J13" s="36">
        <v>2210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x14ac:dyDescent="0.25">
      <c r="A14" s="36" t="s">
        <v>122</v>
      </c>
      <c r="B14" s="35" t="s">
        <v>8</v>
      </c>
      <c r="C14" s="31">
        <v>900</v>
      </c>
      <c r="D14" s="36" t="s">
        <v>80</v>
      </c>
      <c r="E14" s="35">
        <v>2019</v>
      </c>
      <c r="F14" s="35" t="s">
        <v>43</v>
      </c>
      <c r="G14" s="37">
        <v>43619</v>
      </c>
      <c r="H14" s="36" t="s">
        <v>123</v>
      </c>
      <c r="I14" s="36"/>
      <c r="J14" s="36">
        <v>2210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ht="36.75" customHeight="1" x14ac:dyDescent="0.25">
      <c r="A15" s="35" t="s">
        <v>203</v>
      </c>
      <c r="B15" s="35" t="s">
        <v>8</v>
      </c>
      <c r="C15" s="31">
        <v>6000</v>
      </c>
      <c r="D15" s="36" t="s">
        <v>80</v>
      </c>
      <c r="E15" s="35">
        <v>2019</v>
      </c>
      <c r="F15" s="35" t="s">
        <v>43</v>
      </c>
      <c r="G15" s="37">
        <v>43556</v>
      </c>
      <c r="H15" s="36" t="s">
        <v>204</v>
      </c>
      <c r="I15" s="36"/>
      <c r="J15" s="36">
        <v>2210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x14ac:dyDescent="0.25">
      <c r="A16" s="35" t="s">
        <v>124</v>
      </c>
      <c r="B16" s="35" t="s">
        <v>8</v>
      </c>
      <c r="C16" s="31">
        <v>32000</v>
      </c>
      <c r="D16" s="36" t="s">
        <v>80</v>
      </c>
      <c r="E16" s="35">
        <v>2019</v>
      </c>
      <c r="F16" s="35" t="s">
        <v>43</v>
      </c>
      <c r="G16" s="37">
        <v>43556</v>
      </c>
      <c r="H16" s="36" t="s">
        <v>125</v>
      </c>
      <c r="I16" s="36"/>
      <c r="J16" s="36">
        <v>2210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ht="22.5" customHeight="1" x14ac:dyDescent="0.25">
      <c r="A17" s="35" t="s">
        <v>126</v>
      </c>
      <c r="B17" s="35" t="s">
        <v>8</v>
      </c>
      <c r="C17" s="31">
        <v>2400</v>
      </c>
      <c r="D17" s="36" t="s">
        <v>80</v>
      </c>
      <c r="E17" s="35">
        <v>2019</v>
      </c>
      <c r="F17" s="35" t="s">
        <v>43</v>
      </c>
      <c r="G17" s="37">
        <v>43586</v>
      </c>
      <c r="H17" s="36" t="s">
        <v>127</v>
      </c>
      <c r="I17" s="36"/>
      <c r="J17" s="36">
        <v>2210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ht="53.25" customHeight="1" x14ac:dyDescent="0.25">
      <c r="A18" s="35" t="s">
        <v>128</v>
      </c>
      <c r="B18" s="35" t="s">
        <v>8</v>
      </c>
      <c r="C18" s="31">
        <f>1000+160+100+600</f>
        <v>1860</v>
      </c>
      <c r="D18" s="36" t="s">
        <v>80</v>
      </c>
      <c r="E18" s="35">
        <v>2019</v>
      </c>
      <c r="F18" s="35" t="s">
        <v>43</v>
      </c>
      <c r="G18" s="37">
        <v>43556</v>
      </c>
      <c r="H18" s="36" t="s">
        <v>129</v>
      </c>
      <c r="I18" s="36"/>
      <c r="J18" s="36">
        <v>2210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x14ac:dyDescent="0.25">
      <c r="A19" s="35" t="s">
        <v>130</v>
      </c>
      <c r="B19" s="35" t="s">
        <v>8</v>
      </c>
      <c r="C19" s="31">
        <v>440</v>
      </c>
      <c r="D19" s="36" t="s">
        <v>80</v>
      </c>
      <c r="E19" s="35">
        <v>2019</v>
      </c>
      <c r="F19" s="35" t="s">
        <v>43</v>
      </c>
      <c r="G19" s="37">
        <v>43556</v>
      </c>
      <c r="H19" s="36" t="s">
        <v>131</v>
      </c>
      <c r="I19" s="36"/>
      <c r="J19" s="36">
        <v>2210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x14ac:dyDescent="0.25">
      <c r="A20" s="35" t="s">
        <v>132</v>
      </c>
      <c r="B20" s="35" t="s">
        <v>8</v>
      </c>
      <c r="C20" s="31">
        <v>300</v>
      </c>
      <c r="D20" s="36" t="s">
        <v>80</v>
      </c>
      <c r="E20" s="35">
        <v>2019</v>
      </c>
      <c r="F20" s="35" t="s">
        <v>43</v>
      </c>
      <c r="G20" s="37">
        <v>43556</v>
      </c>
      <c r="H20" s="36" t="s">
        <v>133</v>
      </c>
      <c r="I20" s="36"/>
      <c r="J20" s="36">
        <v>2210</v>
      </c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ht="31.5" x14ac:dyDescent="0.25">
      <c r="A21" s="35" t="s">
        <v>134</v>
      </c>
      <c r="B21" s="35" t="s">
        <v>8</v>
      </c>
      <c r="C21" s="31">
        <f>6000+1200+400</f>
        <v>7600</v>
      </c>
      <c r="D21" s="36" t="s">
        <v>80</v>
      </c>
      <c r="E21" s="35">
        <v>2019</v>
      </c>
      <c r="F21" s="35" t="s">
        <v>43</v>
      </c>
      <c r="G21" s="37">
        <v>43556</v>
      </c>
      <c r="H21" s="36" t="s">
        <v>135</v>
      </c>
      <c r="I21" s="36"/>
      <c r="J21" s="36">
        <v>2210</v>
      </c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ht="31.5" x14ac:dyDescent="0.25">
      <c r="A22" s="35" t="s">
        <v>136</v>
      </c>
      <c r="B22" s="35" t="s">
        <v>8</v>
      </c>
      <c r="C22" s="31">
        <f>500+800</f>
        <v>1300</v>
      </c>
      <c r="D22" s="36" t="s">
        <v>80</v>
      </c>
      <c r="E22" s="35">
        <v>2019</v>
      </c>
      <c r="F22" s="35" t="s">
        <v>43</v>
      </c>
      <c r="G22" s="37">
        <v>43586</v>
      </c>
      <c r="H22" s="36" t="s">
        <v>138</v>
      </c>
      <c r="I22" s="36"/>
      <c r="J22" s="36">
        <v>2210</v>
      </c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x14ac:dyDescent="0.25">
      <c r="A23" s="35" t="s">
        <v>137</v>
      </c>
      <c r="B23" s="35" t="s">
        <v>8</v>
      </c>
      <c r="C23" s="31">
        <v>300</v>
      </c>
      <c r="D23" s="36" t="s">
        <v>80</v>
      </c>
      <c r="E23" s="35">
        <v>2019</v>
      </c>
      <c r="F23" s="35" t="s">
        <v>43</v>
      </c>
      <c r="G23" s="37">
        <v>43587</v>
      </c>
      <c r="H23" s="36" t="s">
        <v>139</v>
      </c>
      <c r="I23" s="36"/>
      <c r="J23" s="36">
        <v>2210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ht="52.5" customHeight="1" x14ac:dyDescent="0.25">
      <c r="A24" s="35" t="s">
        <v>140</v>
      </c>
      <c r="B24" s="35" t="s">
        <v>8</v>
      </c>
      <c r="C24" s="31">
        <f>1500+4200+2000+400</f>
        <v>8100</v>
      </c>
      <c r="D24" s="36" t="s">
        <v>80</v>
      </c>
      <c r="E24" s="35">
        <v>2019</v>
      </c>
      <c r="F24" s="35" t="s">
        <v>43</v>
      </c>
      <c r="G24" s="37">
        <v>43556</v>
      </c>
      <c r="H24" s="36" t="s">
        <v>142</v>
      </c>
      <c r="I24" s="36"/>
      <c r="J24" s="36">
        <v>2210</v>
      </c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ht="21" customHeight="1" x14ac:dyDescent="0.25">
      <c r="A25" s="35" t="s">
        <v>141</v>
      </c>
      <c r="B25" s="35" t="s">
        <v>8</v>
      </c>
      <c r="C25" s="31">
        <v>200</v>
      </c>
      <c r="D25" s="36" t="s">
        <v>80</v>
      </c>
      <c r="E25" s="35">
        <v>2019</v>
      </c>
      <c r="F25" s="35" t="s">
        <v>43</v>
      </c>
      <c r="G25" s="37">
        <v>43556</v>
      </c>
      <c r="H25" s="36" t="s">
        <v>143</v>
      </c>
      <c r="I25" s="36"/>
      <c r="J25" s="36">
        <v>2210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ht="35.25" customHeight="1" x14ac:dyDescent="0.25">
      <c r="A26" s="35" t="s">
        <v>171</v>
      </c>
      <c r="B26" s="35" t="s">
        <v>8</v>
      </c>
      <c r="C26" s="31">
        <v>1000</v>
      </c>
      <c r="D26" s="36" t="s">
        <v>80</v>
      </c>
      <c r="E26" s="35">
        <v>2019</v>
      </c>
      <c r="F26" s="35" t="s">
        <v>43</v>
      </c>
      <c r="G26" s="37">
        <v>43586</v>
      </c>
      <c r="H26" s="36" t="s">
        <v>144</v>
      </c>
      <c r="I26" s="36"/>
      <c r="J26" s="36">
        <v>2210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x14ac:dyDescent="0.25">
      <c r="A27" s="35" t="s">
        <v>145</v>
      </c>
      <c r="B27" s="35" t="s">
        <v>8</v>
      </c>
      <c r="C27" s="31">
        <v>4000</v>
      </c>
      <c r="D27" s="36" t="s">
        <v>80</v>
      </c>
      <c r="E27" s="35">
        <v>2019</v>
      </c>
      <c r="F27" s="35" t="s">
        <v>43</v>
      </c>
      <c r="G27" s="37">
        <v>43556</v>
      </c>
      <c r="H27" s="36" t="s">
        <v>146</v>
      </c>
      <c r="I27" s="36"/>
      <c r="J27" s="36">
        <v>2210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x14ac:dyDescent="0.25">
      <c r="A28" s="35" t="s">
        <v>147</v>
      </c>
      <c r="B28" s="35" t="s">
        <v>8</v>
      </c>
      <c r="C28" s="31">
        <v>3200</v>
      </c>
      <c r="D28" s="36" t="s">
        <v>80</v>
      </c>
      <c r="E28" s="35">
        <v>2019</v>
      </c>
      <c r="F28" s="35" t="s">
        <v>43</v>
      </c>
      <c r="G28" s="37">
        <v>43586</v>
      </c>
      <c r="H28" s="36" t="s">
        <v>148</v>
      </c>
      <c r="I28" s="36"/>
      <c r="J28" s="36">
        <v>2210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x14ac:dyDescent="0.25">
      <c r="A29" s="35" t="s">
        <v>149</v>
      </c>
      <c r="B29" s="35" t="s">
        <v>8</v>
      </c>
      <c r="C29" s="31">
        <v>10800</v>
      </c>
      <c r="D29" s="36" t="s">
        <v>80</v>
      </c>
      <c r="E29" s="35">
        <v>2019</v>
      </c>
      <c r="F29" s="35" t="s">
        <v>43</v>
      </c>
      <c r="G29" s="37">
        <v>43586</v>
      </c>
      <c r="H29" s="36" t="s">
        <v>150</v>
      </c>
      <c r="I29" s="36"/>
      <c r="J29" s="36">
        <v>2210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ht="23.25" customHeight="1" x14ac:dyDescent="0.25">
      <c r="A30" s="35" t="s">
        <v>64</v>
      </c>
      <c r="B30" s="35" t="s">
        <v>8</v>
      </c>
      <c r="C30" s="31">
        <f>24000+34000</f>
        <v>58000</v>
      </c>
      <c r="D30" s="36" t="s">
        <v>80</v>
      </c>
      <c r="E30" s="35">
        <v>2019</v>
      </c>
      <c r="F30" s="35" t="s">
        <v>58</v>
      </c>
      <c r="G30" s="37">
        <v>43466</v>
      </c>
      <c r="H30" s="36" t="s">
        <v>83</v>
      </c>
      <c r="I30" s="36"/>
      <c r="J30" s="36">
        <v>2240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ht="31.5" customHeight="1" x14ac:dyDescent="0.25">
      <c r="A31" s="35" t="s">
        <v>199</v>
      </c>
      <c r="B31" s="35" t="s">
        <v>8</v>
      </c>
      <c r="C31" s="31">
        <v>16000</v>
      </c>
      <c r="D31" s="36" t="s">
        <v>80</v>
      </c>
      <c r="E31" s="35">
        <v>2019</v>
      </c>
      <c r="F31" s="35" t="s">
        <v>43</v>
      </c>
      <c r="G31" s="37">
        <v>43617</v>
      </c>
      <c r="H31" s="36" t="s">
        <v>202</v>
      </c>
      <c r="I31" s="36"/>
      <c r="J31" s="43">
        <v>2240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ht="31.5" customHeight="1" x14ac:dyDescent="0.25">
      <c r="A32" s="35" t="s">
        <v>200</v>
      </c>
      <c r="B32" s="35" t="s">
        <v>8</v>
      </c>
      <c r="C32" s="31">
        <v>12000</v>
      </c>
      <c r="D32" s="36" t="s">
        <v>80</v>
      </c>
      <c r="E32" s="35">
        <v>2019</v>
      </c>
      <c r="F32" s="35" t="s">
        <v>43</v>
      </c>
      <c r="G32" s="37">
        <v>43618</v>
      </c>
      <c r="H32" s="44" t="s">
        <v>201</v>
      </c>
      <c r="I32" s="36"/>
      <c r="J32" s="43">
        <v>2240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ht="63" x14ac:dyDescent="0.25">
      <c r="A33" s="35" t="s">
        <v>155</v>
      </c>
      <c r="B33" s="35" t="s">
        <v>8</v>
      </c>
      <c r="C33" s="31">
        <f>2600+2000+1200</f>
        <v>5800</v>
      </c>
      <c r="D33" s="36" t="s">
        <v>80</v>
      </c>
      <c r="E33" s="35">
        <v>2019</v>
      </c>
      <c r="F33" s="35" t="s">
        <v>43</v>
      </c>
      <c r="G33" s="37">
        <v>43556</v>
      </c>
      <c r="H33" s="36" t="s">
        <v>82</v>
      </c>
      <c r="I33" s="36"/>
      <c r="J33" s="36">
        <v>2240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ht="31.5" x14ac:dyDescent="0.25">
      <c r="A34" s="35" t="s">
        <v>186</v>
      </c>
      <c r="B34" s="35" t="s">
        <v>8</v>
      </c>
      <c r="C34" s="31">
        <f>1950+5850+205+615</f>
        <v>8620</v>
      </c>
      <c r="D34" s="36" t="s">
        <v>80</v>
      </c>
      <c r="E34" s="35">
        <v>2019</v>
      </c>
      <c r="F34" s="35" t="s">
        <v>43</v>
      </c>
      <c r="G34" s="37">
        <v>43466</v>
      </c>
      <c r="H34" s="36" t="s">
        <v>70</v>
      </c>
      <c r="I34" s="36"/>
      <c r="J34" s="36">
        <v>2240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ht="31.5" x14ac:dyDescent="0.25">
      <c r="A35" s="35" t="s">
        <v>151</v>
      </c>
      <c r="B35" s="35" t="s">
        <v>8</v>
      </c>
      <c r="C35" s="31">
        <f>2160+6480+740</f>
        <v>9380</v>
      </c>
      <c r="D35" s="36" t="s">
        <v>80</v>
      </c>
      <c r="E35" s="35">
        <v>2019</v>
      </c>
      <c r="F35" s="35" t="s">
        <v>43</v>
      </c>
      <c r="G35" s="37">
        <v>43466</v>
      </c>
      <c r="H35" s="36" t="s">
        <v>71</v>
      </c>
      <c r="I35" s="36"/>
      <c r="J35" s="36">
        <v>2240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ht="66.75" customHeight="1" x14ac:dyDescent="0.25">
      <c r="A36" s="35" t="s">
        <v>156</v>
      </c>
      <c r="B36" s="35" t="s">
        <v>8</v>
      </c>
      <c r="C36" s="31">
        <f>7000+24000+6000+10000-950</f>
        <v>46050</v>
      </c>
      <c r="D36" s="36" t="s">
        <v>80</v>
      </c>
      <c r="E36" s="35">
        <v>2019</v>
      </c>
      <c r="F36" s="35" t="s">
        <v>43</v>
      </c>
      <c r="G36" s="37">
        <v>43466</v>
      </c>
      <c r="H36" s="36" t="s">
        <v>95</v>
      </c>
      <c r="I36" s="36"/>
      <c r="J36" s="36">
        <v>2240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ht="31.5" x14ac:dyDescent="0.25">
      <c r="A37" s="35" t="s">
        <v>88</v>
      </c>
      <c r="B37" s="35" t="s">
        <v>8</v>
      </c>
      <c r="C37" s="31">
        <f>12000+24000</f>
        <v>36000</v>
      </c>
      <c r="D37" s="36" t="s">
        <v>80</v>
      </c>
      <c r="E37" s="35">
        <v>2019</v>
      </c>
      <c r="F37" s="35" t="s">
        <v>43</v>
      </c>
      <c r="G37" s="37">
        <v>43466</v>
      </c>
      <c r="H37" s="36" t="s">
        <v>72</v>
      </c>
      <c r="I37" s="36"/>
      <c r="J37" s="36">
        <v>2240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ht="52.5" customHeight="1" x14ac:dyDescent="0.25">
      <c r="A38" s="35" t="s">
        <v>87</v>
      </c>
      <c r="B38" s="35" t="s">
        <v>8</v>
      </c>
      <c r="C38" s="31">
        <f>3500+2000</f>
        <v>5500</v>
      </c>
      <c r="D38" s="36" t="s">
        <v>80</v>
      </c>
      <c r="E38" s="35">
        <v>2019</v>
      </c>
      <c r="F38" s="35" t="s">
        <v>43</v>
      </c>
      <c r="G38" s="37">
        <v>43466</v>
      </c>
      <c r="H38" s="36" t="s">
        <v>79</v>
      </c>
      <c r="I38" s="36"/>
      <c r="J38" s="36">
        <v>2240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ht="31.5" customHeight="1" x14ac:dyDescent="0.25">
      <c r="A39" s="35" t="s">
        <v>198</v>
      </c>
      <c r="B39" s="35" t="s">
        <v>8</v>
      </c>
      <c r="C39" s="31">
        <v>6000</v>
      </c>
      <c r="D39" s="36" t="s">
        <v>80</v>
      </c>
      <c r="E39" s="35">
        <v>2019</v>
      </c>
      <c r="F39" s="35" t="s">
        <v>58</v>
      </c>
      <c r="G39" s="37">
        <v>43466</v>
      </c>
      <c r="H39" s="45" t="s">
        <v>74</v>
      </c>
      <c r="I39" s="36"/>
      <c r="J39" s="45">
        <v>2240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ht="18.75" customHeight="1" x14ac:dyDescent="0.25">
      <c r="A40" s="35" t="s">
        <v>195</v>
      </c>
      <c r="B40" s="35" t="s">
        <v>8</v>
      </c>
      <c r="C40" s="31">
        <f>14595+43785</f>
        <v>58380</v>
      </c>
      <c r="D40" s="36" t="s">
        <v>80</v>
      </c>
      <c r="E40" s="35">
        <v>2019</v>
      </c>
      <c r="F40" s="35" t="s">
        <v>58</v>
      </c>
      <c r="G40" s="37">
        <v>43467</v>
      </c>
      <c r="H40" s="46"/>
      <c r="I40" s="36"/>
      <c r="J40" s="46"/>
      <c r="K40" s="34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ht="47.25" customHeight="1" x14ac:dyDescent="0.25">
      <c r="A41" s="35" t="s">
        <v>196</v>
      </c>
      <c r="B41" s="35" t="s">
        <v>8</v>
      </c>
      <c r="C41" s="31">
        <v>4500</v>
      </c>
      <c r="D41" s="36" t="s">
        <v>80</v>
      </c>
      <c r="E41" s="35">
        <v>2019</v>
      </c>
      <c r="F41" s="35" t="s">
        <v>58</v>
      </c>
      <c r="G41" s="37">
        <v>43586</v>
      </c>
      <c r="H41" s="46"/>
      <c r="I41" s="36"/>
      <c r="J41" s="46"/>
      <c r="K41" s="34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ht="52.5" customHeight="1" x14ac:dyDescent="0.25">
      <c r="A42" s="35" t="s">
        <v>197</v>
      </c>
      <c r="B42" s="35" t="s">
        <v>8</v>
      </c>
      <c r="C42" s="31">
        <v>7000</v>
      </c>
      <c r="D42" s="36" t="s">
        <v>80</v>
      </c>
      <c r="E42" s="35">
        <v>2019</v>
      </c>
      <c r="F42" s="35" t="s">
        <v>58</v>
      </c>
      <c r="G42" s="37">
        <v>43617</v>
      </c>
      <c r="H42" s="47"/>
      <c r="I42" s="36"/>
      <c r="J42" s="47"/>
      <c r="K42" s="34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x14ac:dyDescent="0.25">
      <c r="A43" s="35" t="s">
        <v>65</v>
      </c>
      <c r="B43" s="35" t="s">
        <v>8</v>
      </c>
      <c r="C43" s="31">
        <f>2880+2700+540+5400</f>
        <v>11520</v>
      </c>
      <c r="D43" s="36" t="s">
        <v>80</v>
      </c>
      <c r="E43" s="35">
        <v>2019</v>
      </c>
      <c r="F43" s="35" t="s">
        <v>43</v>
      </c>
      <c r="G43" s="37">
        <v>43466</v>
      </c>
      <c r="H43" s="36" t="s">
        <v>73</v>
      </c>
      <c r="I43" s="36"/>
      <c r="J43" s="36">
        <v>2240</v>
      </c>
      <c r="K43" s="34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ht="54" customHeight="1" x14ac:dyDescent="0.25">
      <c r="A44" s="35" t="s">
        <v>152</v>
      </c>
      <c r="B44" s="35" t="s">
        <v>8</v>
      </c>
      <c r="C44" s="31">
        <f>13500+42440+15690+47070+810+2430</f>
        <v>121940</v>
      </c>
      <c r="D44" s="36" t="s">
        <v>80</v>
      </c>
      <c r="E44" s="35">
        <v>2019</v>
      </c>
      <c r="F44" s="35" t="s">
        <v>58</v>
      </c>
      <c r="G44" s="37">
        <v>43466</v>
      </c>
      <c r="H44" s="36" t="s">
        <v>77</v>
      </c>
      <c r="I44" s="36"/>
      <c r="J44" s="36">
        <v>2240</v>
      </c>
      <c r="K44" s="34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x14ac:dyDescent="0.25">
      <c r="A45" s="36" t="s">
        <v>90</v>
      </c>
      <c r="B45" s="35" t="s">
        <v>8</v>
      </c>
      <c r="C45" s="31">
        <f>300+300</f>
        <v>600</v>
      </c>
      <c r="D45" s="36" t="s">
        <v>80</v>
      </c>
      <c r="E45" s="35">
        <v>2019</v>
      </c>
      <c r="F45" s="35" t="s">
        <v>43</v>
      </c>
      <c r="G45" s="37">
        <v>43466</v>
      </c>
      <c r="H45" s="36" t="s">
        <v>81</v>
      </c>
      <c r="I45" s="36"/>
      <c r="J45" s="36">
        <v>2240</v>
      </c>
      <c r="K45" s="34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x14ac:dyDescent="0.25">
      <c r="A46" s="35" t="s">
        <v>153</v>
      </c>
      <c r="B46" s="35" t="s">
        <v>8</v>
      </c>
      <c r="C46" s="31">
        <v>20</v>
      </c>
      <c r="D46" s="36" t="s">
        <v>80</v>
      </c>
      <c r="E46" s="35">
        <v>2019</v>
      </c>
      <c r="F46" s="35" t="s">
        <v>43</v>
      </c>
      <c r="G46" s="37">
        <v>43556</v>
      </c>
      <c r="H46" s="36" t="s">
        <v>154</v>
      </c>
      <c r="I46" s="36"/>
      <c r="J46" s="36">
        <v>2240</v>
      </c>
      <c r="K46" s="34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ht="36" customHeight="1" x14ac:dyDescent="0.25">
      <c r="A47" s="35" t="s">
        <v>157</v>
      </c>
      <c r="B47" s="35" t="s">
        <v>8</v>
      </c>
      <c r="C47" s="31">
        <v>16500</v>
      </c>
      <c r="D47" s="36" t="s">
        <v>80</v>
      </c>
      <c r="E47" s="35">
        <v>2019</v>
      </c>
      <c r="F47" s="35" t="s">
        <v>43</v>
      </c>
      <c r="G47" s="37">
        <v>43586</v>
      </c>
      <c r="H47" s="36" t="s">
        <v>158</v>
      </c>
      <c r="I47" s="36"/>
      <c r="J47" s="36">
        <v>2240</v>
      </c>
      <c r="K47" s="34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x14ac:dyDescent="0.25">
      <c r="A48" s="36" t="s">
        <v>159</v>
      </c>
      <c r="B48" s="35" t="s">
        <v>8</v>
      </c>
      <c r="C48" s="31">
        <v>6000</v>
      </c>
      <c r="D48" s="36" t="s">
        <v>80</v>
      </c>
      <c r="E48" s="35">
        <v>2019</v>
      </c>
      <c r="F48" s="35" t="s">
        <v>43</v>
      </c>
      <c r="G48" s="37">
        <v>43709</v>
      </c>
      <c r="H48" s="36" t="s">
        <v>160</v>
      </c>
      <c r="I48" s="36"/>
      <c r="J48" s="36">
        <v>2240</v>
      </c>
      <c r="K48" s="34"/>
      <c r="L48" s="20"/>
      <c r="M48" s="20"/>
      <c r="N48" s="22"/>
      <c r="O48" s="19"/>
      <c r="P48" s="19"/>
      <c r="Q48" s="19"/>
      <c r="R48" s="19"/>
      <c r="S48" s="19"/>
      <c r="T48" s="19"/>
      <c r="U48" s="19"/>
    </row>
    <row r="49" spans="1:21" ht="47.25" x14ac:dyDescent="0.25">
      <c r="A49" s="35" t="s">
        <v>161</v>
      </c>
      <c r="B49" s="35" t="s">
        <v>8</v>
      </c>
      <c r="C49" s="31">
        <v>8000</v>
      </c>
      <c r="D49" s="36" t="s">
        <v>80</v>
      </c>
      <c r="E49" s="35">
        <v>2019</v>
      </c>
      <c r="F49" s="35" t="s">
        <v>43</v>
      </c>
      <c r="G49" s="37">
        <v>43586</v>
      </c>
      <c r="H49" s="36" t="s">
        <v>162</v>
      </c>
      <c r="I49" s="36"/>
      <c r="J49" s="36">
        <v>2240</v>
      </c>
      <c r="K49" s="34"/>
      <c r="L49" s="20"/>
      <c r="M49" s="20"/>
      <c r="N49" s="22"/>
      <c r="O49" s="19"/>
      <c r="P49" s="19"/>
      <c r="Q49" s="19"/>
      <c r="R49" s="19"/>
      <c r="S49" s="19"/>
      <c r="T49" s="19"/>
      <c r="U49" s="19"/>
    </row>
    <row r="50" spans="1:21" ht="60" customHeight="1" x14ac:dyDescent="0.25">
      <c r="A50" s="35" t="s">
        <v>194</v>
      </c>
      <c r="B50" s="35" t="s">
        <v>8</v>
      </c>
      <c r="C50" s="31">
        <v>3100</v>
      </c>
      <c r="D50" s="36" t="s">
        <v>80</v>
      </c>
      <c r="E50" s="35">
        <v>2019</v>
      </c>
      <c r="F50" s="35" t="s">
        <v>43</v>
      </c>
      <c r="G50" s="37">
        <v>43586</v>
      </c>
      <c r="H50" s="45" t="s">
        <v>73</v>
      </c>
      <c r="I50" s="36"/>
      <c r="J50" s="45">
        <v>2240</v>
      </c>
      <c r="K50" s="34"/>
      <c r="L50" s="20"/>
      <c r="M50" s="20"/>
      <c r="N50" s="22"/>
      <c r="O50" s="19"/>
      <c r="P50" s="19"/>
      <c r="Q50" s="19"/>
      <c r="R50" s="19"/>
      <c r="S50" s="19"/>
      <c r="T50" s="19"/>
      <c r="U50" s="19"/>
    </row>
    <row r="51" spans="1:21" ht="69.75" customHeight="1" x14ac:dyDescent="0.25">
      <c r="A51" s="35" t="s">
        <v>192</v>
      </c>
      <c r="B51" s="35" t="s">
        <v>8</v>
      </c>
      <c r="C51" s="31">
        <v>4000</v>
      </c>
      <c r="D51" s="36" t="s">
        <v>80</v>
      </c>
      <c r="E51" s="35">
        <v>2019</v>
      </c>
      <c r="F51" s="35" t="s">
        <v>43</v>
      </c>
      <c r="G51" s="37">
        <v>43587</v>
      </c>
      <c r="H51" s="46"/>
      <c r="I51" s="36"/>
      <c r="J51" s="46"/>
      <c r="K51" s="34"/>
      <c r="L51" s="20"/>
      <c r="M51" s="20"/>
      <c r="N51" s="22"/>
      <c r="O51" s="19"/>
      <c r="P51" s="19"/>
      <c r="Q51" s="19"/>
      <c r="R51" s="19"/>
      <c r="S51" s="19"/>
      <c r="T51" s="19"/>
      <c r="U51" s="19"/>
    </row>
    <row r="52" spans="1:21" ht="58.5" customHeight="1" x14ac:dyDescent="0.25">
      <c r="A52" s="35" t="s">
        <v>193</v>
      </c>
      <c r="B52" s="35" t="s">
        <v>8</v>
      </c>
      <c r="C52" s="31">
        <v>1800</v>
      </c>
      <c r="D52" s="36" t="s">
        <v>80</v>
      </c>
      <c r="E52" s="35">
        <v>2019</v>
      </c>
      <c r="F52" s="35" t="s">
        <v>43</v>
      </c>
      <c r="G52" s="37">
        <v>43588</v>
      </c>
      <c r="H52" s="47"/>
      <c r="I52" s="36"/>
      <c r="J52" s="47"/>
      <c r="K52" s="34"/>
      <c r="L52" s="20"/>
      <c r="M52" s="20"/>
      <c r="N52" s="22"/>
      <c r="O52" s="19"/>
      <c r="P52" s="19"/>
      <c r="Q52" s="19"/>
      <c r="R52" s="19"/>
      <c r="S52" s="19"/>
      <c r="T52" s="19"/>
      <c r="U52" s="19"/>
    </row>
    <row r="53" spans="1:21" ht="51" customHeight="1" x14ac:dyDescent="0.25">
      <c r="A53" s="35" t="s">
        <v>191</v>
      </c>
      <c r="B53" s="35" t="s">
        <v>8</v>
      </c>
      <c r="C53" s="31">
        <v>3000</v>
      </c>
      <c r="D53" s="36" t="s">
        <v>80</v>
      </c>
      <c r="E53" s="35">
        <v>2019</v>
      </c>
      <c r="F53" s="35" t="s">
        <v>43</v>
      </c>
      <c r="G53" s="37">
        <v>43617</v>
      </c>
      <c r="H53" s="36" t="s">
        <v>163</v>
      </c>
      <c r="I53" s="36"/>
      <c r="J53" s="36">
        <v>2240</v>
      </c>
      <c r="K53" s="34"/>
      <c r="L53" s="20"/>
      <c r="M53" s="20"/>
      <c r="N53" s="22"/>
      <c r="O53" s="19"/>
      <c r="P53" s="19"/>
      <c r="Q53" s="19"/>
      <c r="R53" s="19"/>
      <c r="S53" s="19"/>
      <c r="T53" s="19"/>
      <c r="U53" s="19"/>
    </row>
    <row r="54" spans="1:21" ht="36" customHeight="1" x14ac:dyDescent="0.25">
      <c r="A54" s="35" t="s">
        <v>205</v>
      </c>
      <c r="B54" s="35" t="s">
        <v>8</v>
      </c>
      <c r="C54" s="31">
        <v>950</v>
      </c>
      <c r="D54" s="36" t="s">
        <v>80</v>
      </c>
      <c r="E54" s="36">
        <v>2019</v>
      </c>
      <c r="F54" s="35" t="s">
        <v>43</v>
      </c>
      <c r="G54" s="39">
        <v>43617</v>
      </c>
      <c r="H54" s="36" t="s">
        <v>206</v>
      </c>
      <c r="I54" s="36"/>
      <c r="J54" s="36">
        <v>2240</v>
      </c>
      <c r="K54" s="34"/>
      <c r="L54" s="20"/>
      <c r="M54" s="20"/>
      <c r="N54" s="22"/>
      <c r="O54" s="19"/>
      <c r="P54" s="19"/>
      <c r="Q54" s="19"/>
      <c r="R54" s="19"/>
      <c r="S54" s="19"/>
      <c r="T54" s="19"/>
      <c r="U54" s="19"/>
    </row>
    <row r="55" spans="1:21" ht="36.75" customHeight="1" x14ac:dyDescent="0.25">
      <c r="A55" s="35" t="s">
        <v>66</v>
      </c>
      <c r="B55" s="35" t="s">
        <v>8</v>
      </c>
      <c r="C55" s="31">
        <f>50000+19100+45000</f>
        <v>114100</v>
      </c>
      <c r="D55" s="36" t="s">
        <v>80</v>
      </c>
      <c r="E55" s="35">
        <v>2019</v>
      </c>
      <c r="F55" s="35" t="s">
        <v>58</v>
      </c>
      <c r="G55" s="37">
        <v>43466</v>
      </c>
      <c r="H55" s="36" t="s">
        <v>96</v>
      </c>
      <c r="I55" s="36"/>
      <c r="J55" s="36">
        <v>2240</v>
      </c>
      <c r="K55" s="34"/>
      <c r="L55" s="20"/>
      <c r="M55" s="20"/>
      <c r="N55" s="22"/>
      <c r="O55" s="19"/>
      <c r="P55" s="19"/>
      <c r="Q55" s="19"/>
      <c r="R55" s="19"/>
      <c r="S55" s="19"/>
      <c r="T55" s="19"/>
      <c r="U55" s="19"/>
    </row>
    <row r="56" spans="1:21" ht="32.25" customHeight="1" x14ac:dyDescent="0.25">
      <c r="A56" s="35" t="s">
        <v>67</v>
      </c>
      <c r="B56" s="35" t="s">
        <v>8</v>
      </c>
      <c r="C56" s="31">
        <f>18000+54000</f>
        <v>72000</v>
      </c>
      <c r="D56" s="36" t="s">
        <v>80</v>
      </c>
      <c r="E56" s="35">
        <v>2019</v>
      </c>
      <c r="F56" s="35" t="s">
        <v>58</v>
      </c>
      <c r="G56" s="37">
        <v>43466</v>
      </c>
      <c r="H56" s="36" t="s">
        <v>97</v>
      </c>
      <c r="I56" s="36"/>
      <c r="J56" s="36">
        <v>2240</v>
      </c>
      <c r="K56" s="34"/>
      <c r="L56" s="20"/>
      <c r="M56" s="20"/>
      <c r="N56" s="22"/>
      <c r="O56" s="19"/>
      <c r="P56" s="19"/>
      <c r="Q56" s="19"/>
      <c r="R56" s="19"/>
      <c r="S56" s="19"/>
      <c r="T56" s="19"/>
      <c r="U56" s="19"/>
    </row>
    <row r="57" spans="1:21" ht="48" customHeight="1" x14ac:dyDescent="0.25">
      <c r="A57" s="35" t="s">
        <v>89</v>
      </c>
      <c r="B57" s="35" t="s">
        <v>8</v>
      </c>
      <c r="C57" s="31">
        <f>8700+22040</f>
        <v>30740</v>
      </c>
      <c r="D57" s="36" t="s">
        <v>80</v>
      </c>
      <c r="E57" s="35">
        <v>2019</v>
      </c>
      <c r="F57" s="35" t="s">
        <v>43</v>
      </c>
      <c r="G57" s="37">
        <v>43466</v>
      </c>
      <c r="H57" s="36" t="s">
        <v>98</v>
      </c>
      <c r="I57" s="36"/>
      <c r="J57" s="36">
        <v>2240</v>
      </c>
      <c r="K57" s="34"/>
      <c r="L57" s="20"/>
      <c r="M57" s="20"/>
      <c r="N57" s="22"/>
      <c r="O57" s="19"/>
      <c r="P57" s="19"/>
      <c r="Q57" s="19"/>
      <c r="R57" s="19"/>
      <c r="S57" s="19"/>
      <c r="T57" s="19"/>
      <c r="U57" s="19"/>
    </row>
    <row r="58" spans="1:21" x14ac:dyDescent="0.25">
      <c r="A58" s="36" t="s">
        <v>68</v>
      </c>
      <c r="B58" s="35" t="s">
        <v>8</v>
      </c>
      <c r="C58" s="31">
        <f>23400+60200</f>
        <v>83600</v>
      </c>
      <c r="D58" s="36" t="s">
        <v>80</v>
      </c>
      <c r="E58" s="35">
        <v>2019</v>
      </c>
      <c r="F58" s="35" t="s">
        <v>58</v>
      </c>
      <c r="G58" s="37">
        <v>43466</v>
      </c>
      <c r="H58" s="36" t="s">
        <v>99</v>
      </c>
      <c r="I58" s="36"/>
      <c r="J58" s="36">
        <v>2240</v>
      </c>
      <c r="K58" s="34"/>
      <c r="L58" s="20"/>
      <c r="M58" s="20"/>
      <c r="N58" s="22"/>
      <c r="O58" s="19"/>
      <c r="P58" s="19"/>
      <c r="Q58" s="19"/>
      <c r="R58" s="19"/>
      <c r="S58" s="19"/>
      <c r="T58" s="19"/>
      <c r="U58" s="19"/>
    </row>
    <row r="59" spans="1:21" ht="31.5" x14ac:dyDescent="0.25">
      <c r="A59" s="35" t="s">
        <v>113</v>
      </c>
      <c r="B59" s="35" t="s">
        <v>8</v>
      </c>
      <c r="C59" s="31">
        <f>34000+4950+34050</f>
        <v>73000</v>
      </c>
      <c r="D59" s="36" t="s">
        <v>80</v>
      </c>
      <c r="E59" s="35">
        <v>2019</v>
      </c>
      <c r="F59" s="35" t="s">
        <v>58</v>
      </c>
      <c r="G59" s="37">
        <v>43466</v>
      </c>
      <c r="H59" s="36" t="s">
        <v>101</v>
      </c>
      <c r="I59" s="36"/>
      <c r="J59" s="36">
        <v>2271</v>
      </c>
      <c r="K59" s="34"/>
      <c r="L59" s="20"/>
      <c r="M59" s="20"/>
      <c r="N59" s="22"/>
      <c r="O59" s="19"/>
      <c r="P59" s="19"/>
      <c r="Q59" s="19"/>
      <c r="R59" s="19"/>
      <c r="S59" s="19"/>
      <c r="T59" s="19"/>
      <c r="U59" s="19"/>
    </row>
    <row r="60" spans="1:21" x14ac:dyDescent="0.25">
      <c r="A60" s="36" t="s">
        <v>78</v>
      </c>
      <c r="B60" s="35" t="s">
        <v>8</v>
      </c>
      <c r="C60" s="31">
        <f>1620+380+5000</f>
        <v>7000</v>
      </c>
      <c r="D60" s="36" t="s">
        <v>80</v>
      </c>
      <c r="E60" s="35">
        <v>2019</v>
      </c>
      <c r="F60" s="35" t="s">
        <v>43</v>
      </c>
      <c r="G60" s="37">
        <v>43466</v>
      </c>
      <c r="H60" s="36" t="s">
        <v>100</v>
      </c>
      <c r="I60" s="36"/>
      <c r="J60" s="36">
        <v>2272</v>
      </c>
      <c r="K60" s="34"/>
      <c r="L60" s="20"/>
      <c r="M60" s="20"/>
      <c r="N60" s="22"/>
      <c r="O60" s="19"/>
      <c r="P60" s="19"/>
      <c r="Q60" s="19"/>
      <c r="R60" s="19"/>
      <c r="S60" s="19"/>
      <c r="T60" s="19"/>
      <c r="U60" s="19"/>
    </row>
    <row r="61" spans="1:21" x14ac:dyDescent="0.25">
      <c r="A61" s="36" t="s">
        <v>69</v>
      </c>
      <c r="B61" s="35" t="s">
        <v>8</v>
      </c>
      <c r="C61" s="31">
        <f>1980+470+5550</f>
        <v>8000</v>
      </c>
      <c r="D61" s="36" t="s">
        <v>80</v>
      </c>
      <c r="E61" s="35">
        <v>2019</v>
      </c>
      <c r="F61" s="35" t="s">
        <v>43</v>
      </c>
      <c r="G61" s="37">
        <v>43466</v>
      </c>
      <c r="H61" s="36" t="s">
        <v>75</v>
      </c>
      <c r="I61" s="36"/>
      <c r="J61" s="36">
        <v>2272</v>
      </c>
      <c r="K61" s="34"/>
      <c r="L61" s="20"/>
      <c r="M61" s="20"/>
      <c r="N61" s="22"/>
      <c r="O61" s="19"/>
      <c r="P61" s="19"/>
      <c r="Q61" s="19"/>
      <c r="R61" s="19"/>
      <c r="S61" s="19"/>
      <c r="T61" s="19"/>
      <c r="U61" s="19"/>
    </row>
    <row r="62" spans="1:21" ht="23.25" customHeight="1" x14ac:dyDescent="0.25">
      <c r="A62" s="35" t="s">
        <v>91</v>
      </c>
      <c r="B62" s="35" t="s">
        <v>8</v>
      </c>
      <c r="C62" s="31">
        <f>28400+800+64300</f>
        <v>93500</v>
      </c>
      <c r="D62" s="36" t="s">
        <v>80</v>
      </c>
      <c r="E62" s="35">
        <v>2019</v>
      </c>
      <c r="F62" s="35" t="s">
        <v>58</v>
      </c>
      <c r="G62" s="39">
        <v>43466</v>
      </c>
      <c r="H62" s="36" t="s">
        <v>76</v>
      </c>
      <c r="I62" s="36"/>
      <c r="J62" s="36">
        <v>2273</v>
      </c>
      <c r="K62" s="34"/>
      <c r="L62" s="20"/>
      <c r="M62" s="20"/>
      <c r="N62" s="22"/>
      <c r="O62" s="19"/>
      <c r="P62" s="19"/>
      <c r="Q62" s="19"/>
      <c r="R62" s="19"/>
      <c r="S62" s="19"/>
      <c r="T62" s="19"/>
      <c r="U62" s="19"/>
    </row>
    <row r="63" spans="1:21" ht="31.5" x14ac:dyDescent="0.25">
      <c r="A63" s="35" t="s">
        <v>93</v>
      </c>
      <c r="B63" s="35" t="s">
        <v>8</v>
      </c>
      <c r="C63" s="31">
        <f>7800-800+19400</f>
        <v>26400</v>
      </c>
      <c r="D63" s="36" t="s">
        <v>80</v>
      </c>
      <c r="E63" s="36">
        <v>2019</v>
      </c>
      <c r="F63" s="35" t="s">
        <v>43</v>
      </c>
      <c r="G63" s="39">
        <v>43466</v>
      </c>
      <c r="H63" s="36" t="s">
        <v>103</v>
      </c>
      <c r="I63" s="36"/>
      <c r="J63" s="36">
        <v>2273</v>
      </c>
      <c r="K63" s="34"/>
      <c r="L63" s="20"/>
      <c r="M63" s="20"/>
      <c r="N63" s="22"/>
      <c r="O63" s="19"/>
      <c r="P63" s="19"/>
      <c r="Q63" s="19"/>
      <c r="R63" s="19"/>
      <c r="S63" s="19"/>
      <c r="T63" s="19"/>
      <c r="U63" s="19"/>
    </row>
    <row r="64" spans="1:21" ht="33" customHeight="1" x14ac:dyDescent="0.25">
      <c r="A64" s="35" t="s">
        <v>92</v>
      </c>
      <c r="B64" s="35" t="s">
        <v>8</v>
      </c>
      <c r="C64" s="31">
        <f>700+2100</f>
        <v>2800</v>
      </c>
      <c r="D64" s="36" t="s">
        <v>80</v>
      </c>
      <c r="E64" s="36">
        <v>2019</v>
      </c>
      <c r="F64" s="35" t="s">
        <v>43</v>
      </c>
      <c r="G64" s="39">
        <v>43466</v>
      </c>
      <c r="H64" s="36" t="s">
        <v>102</v>
      </c>
      <c r="I64" s="36"/>
      <c r="J64" s="36">
        <v>2275</v>
      </c>
      <c r="K64" s="34"/>
      <c r="L64" s="20"/>
      <c r="M64" s="20"/>
      <c r="N64" s="22"/>
      <c r="O64" s="19"/>
      <c r="P64" s="19"/>
      <c r="Q64" s="19"/>
      <c r="R64" s="19"/>
      <c r="S64" s="19"/>
      <c r="T64" s="19"/>
      <c r="U64" s="19"/>
    </row>
    <row r="65" spans="1:21" ht="24.75" customHeight="1" x14ac:dyDescent="0.25">
      <c r="A65" s="35" t="s">
        <v>169</v>
      </c>
      <c r="B65" s="36" t="s">
        <v>8</v>
      </c>
      <c r="C65" s="31">
        <f>1300+8700</f>
        <v>10000</v>
      </c>
      <c r="D65" s="36" t="s">
        <v>80</v>
      </c>
      <c r="E65" s="36">
        <v>2019</v>
      </c>
      <c r="F65" s="35" t="s">
        <v>43</v>
      </c>
      <c r="G65" s="39">
        <v>43466</v>
      </c>
      <c r="H65" s="36" t="s">
        <v>104</v>
      </c>
      <c r="I65" s="36"/>
      <c r="J65" s="36">
        <v>2282</v>
      </c>
      <c r="K65" s="34"/>
      <c r="L65" s="20"/>
      <c r="M65" s="20"/>
      <c r="N65" s="22"/>
      <c r="O65" s="19"/>
      <c r="P65" s="19"/>
      <c r="Q65" s="19"/>
      <c r="R65" s="19"/>
      <c r="S65" s="19"/>
      <c r="T65" s="19"/>
      <c r="U65" s="19"/>
    </row>
    <row r="66" spans="1:21" x14ac:dyDescent="0.25">
      <c r="A66" s="36" t="s">
        <v>105</v>
      </c>
      <c r="B66" s="36" t="s">
        <v>8</v>
      </c>
      <c r="C66" s="31">
        <f>600+1800</f>
        <v>2400</v>
      </c>
      <c r="D66" s="36" t="s">
        <v>109</v>
      </c>
      <c r="E66" s="36">
        <v>2019</v>
      </c>
      <c r="F66" s="35" t="s">
        <v>43</v>
      </c>
      <c r="G66" s="39">
        <v>43466</v>
      </c>
      <c r="H66" s="36" t="s">
        <v>107</v>
      </c>
      <c r="I66" s="36"/>
      <c r="J66" s="36">
        <v>2210</v>
      </c>
      <c r="K66" s="34"/>
      <c r="L66" s="20"/>
      <c r="M66" s="20"/>
      <c r="N66" s="22"/>
      <c r="O66" s="19"/>
      <c r="P66" s="19"/>
      <c r="Q66" s="19"/>
      <c r="R66" s="19"/>
      <c r="S66" s="19"/>
      <c r="T66" s="19"/>
      <c r="U66" s="19"/>
    </row>
    <row r="67" spans="1:21" x14ac:dyDescent="0.25">
      <c r="A67" s="36" t="s">
        <v>106</v>
      </c>
      <c r="B67" s="36" t="s">
        <v>8</v>
      </c>
      <c r="C67" s="31">
        <f>9000+15100</f>
        <v>24100</v>
      </c>
      <c r="D67" s="36" t="s">
        <v>109</v>
      </c>
      <c r="E67" s="36">
        <v>2019</v>
      </c>
      <c r="F67" s="35" t="s">
        <v>43</v>
      </c>
      <c r="G67" s="39">
        <v>43466</v>
      </c>
      <c r="H67" s="36" t="s">
        <v>108</v>
      </c>
      <c r="I67" s="36"/>
      <c r="J67" s="36">
        <v>2210</v>
      </c>
      <c r="K67" s="34"/>
      <c r="L67" s="20"/>
      <c r="M67" s="20"/>
      <c r="N67" s="22"/>
      <c r="O67" s="19"/>
      <c r="P67" s="19"/>
      <c r="Q67" s="19"/>
      <c r="R67" s="19"/>
      <c r="S67" s="19"/>
      <c r="T67" s="19"/>
      <c r="U67" s="19"/>
    </row>
    <row r="68" spans="1:21" ht="32.25" customHeight="1" x14ac:dyDescent="0.25">
      <c r="A68" s="35" t="s">
        <v>164</v>
      </c>
      <c r="B68" s="36" t="s">
        <v>8</v>
      </c>
      <c r="C68" s="31">
        <f>9300+10200+4000</f>
        <v>23500</v>
      </c>
      <c r="D68" s="36" t="s">
        <v>109</v>
      </c>
      <c r="E68" s="36">
        <v>2019</v>
      </c>
      <c r="F68" s="35" t="s">
        <v>43</v>
      </c>
      <c r="G68" s="39">
        <v>43556</v>
      </c>
      <c r="H68" s="36" t="s">
        <v>165</v>
      </c>
      <c r="I68" s="36"/>
      <c r="J68" s="36">
        <v>2210</v>
      </c>
      <c r="K68" s="34"/>
      <c r="L68" s="20"/>
      <c r="M68" s="20"/>
      <c r="N68" s="22"/>
      <c r="O68" s="19"/>
      <c r="P68" s="19"/>
      <c r="Q68" s="19"/>
      <c r="R68" s="19"/>
      <c r="S68" s="19"/>
      <c r="T68" s="19"/>
      <c r="U68" s="19"/>
    </row>
    <row r="69" spans="1:21" ht="24.75" customHeight="1" x14ac:dyDescent="0.25">
      <c r="A69" s="35" t="s">
        <v>166</v>
      </c>
      <c r="B69" s="36" t="s">
        <v>8</v>
      </c>
      <c r="C69" s="31">
        <v>14300</v>
      </c>
      <c r="D69" s="36" t="s">
        <v>109</v>
      </c>
      <c r="E69" s="36">
        <v>2019</v>
      </c>
      <c r="F69" s="35" t="s">
        <v>43</v>
      </c>
      <c r="G69" s="39">
        <v>43556</v>
      </c>
      <c r="H69" s="36" t="s">
        <v>167</v>
      </c>
      <c r="I69" s="36"/>
      <c r="J69" s="36">
        <v>2240</v>
      </c>
      <c r="K69" s="34"/>
      <c r="L69" s="20"/>
      <c r="M69" s="20"/>
      <c r="N69" s="22"/>
      <c r="O69" s="19"/>
      <c r="P69" s="19"/>
      <c r="Q69" s="19"/>
      <c r="R69" s="19"/>
      <c r="S69" s="19"/>
      <c r="T69" s="19"/>
      <c r="U69" s="19"/>
    </row>
    <row r="70" spans="1:21" ht="48.75" customHeight="1" x14ac:dyDescent="0.25">
      <c r="A70" s="35" t="s">
        <v>168</v>
      </c>
      <c r="B70" s="36" t="s">
        <v>8</v>
      </c>
      <c r="C70" s="31">
        <f>22200+8000</f>
        <v>30200</v>
      </c>
      <c r="D70" s="36" t="s">
        <v>109</v>
      </c>
      <c r="E70" s="36">
        <v>2019</v>
      </c>
      <c r="F70" s="35" t="s">
        <v>43</v>
      </c>
      <c r="G70" s="39">
        <v>43557</v>
      </c>
      <c r="H70" s="42" t="s">
        <v>175</v>
      </c>
      <c r="I70" s="36"/>
      <c r="J70" s="36">
        <v>2800</v>
      </c>
      <c r="K70" s="34"/>
      <c r="L70" s="20"/>
      <c r="M70" s="20"/>
      <c r="N70" s="22"/>
      <c r="O70" s="19"/>
      <c r="P70" s="19"/>
      <c r="Q70" s="19"/>
      <c r="R70" s="19"/>
      <c r="S70" s="19"/>
      <c r="T70" s="19"/>
      <c r="U70" s="19"/>
    </row>
    <row r="71" spans="1:21" ht="29.25" customHeight="1" x14ac:dyDescent="0.25">
      <c r="A71" s="35" t="s">
        <v>188</v>
      </c>
      <c r="B71" s="36" t="s">
        <v>8</v>
      </c>
      <c r="C71" s="31">
        <v>12000</v>
      </c>
      <c r="D71" s="36" t="s">
        <v>109</v>
      </c>
      <c r="E71" s="36">
        <v>2019</v>
      </c>
      <c r="F71" s="35" t="s">
        <v>43</v>
      </c>
      <c r="G71" s="39">
        <v>43586</v>
      </c>
      <c r="H71" s="42" t="s">
        <v>190</v>
      </c>
      <c r="I71" s="36"/>
      <c r="J71" s="36">
        <v>2240</v>
      </c>
      <c r="K71" s="34"/>
      <c r="L71" s="20"/>
      <c r="M71" s="20"/>
      <c r="N71" s="22"/>
      <c r="O71" s="19"/>
      <c r="P71" s="19"/>
      <c r="Q71" s="19"/>
      <c r="R71" s="19"/>
      <c r="S71" s="19"/>
      <c r="T71" s="19"/>
      <c r="U71" s="19"/>
    </row>
    <row r="72" spans="1:21" ht="30.75" customHeight="1" x14ac:dyDescent="0.25">
      <c r="A72" s="35" t="s">
        <v>153</v>
      </c>
      <c r="B72" s="36" t="s">
        <v>8</v>
      </c>
      <c r="C72" s="31">
        <v>3000</v>
      </c>
      <c r="D72" s="36" t="s">
        <v>109</v>
      </c>
      <c r="E72" s="36">
        <v>2019</v>
      </c>
      <c r="F72" s="35" t="s">
        <v>43</v>
      </c>
      <c r="G72" s="39">
        <v>43586</v>
      </c>
      <c r="H72" s="42" t="s">
        <v>189</v>
      </c>
      <c r="I72" s="36"/>
      <c r="J72" s="36">
        <v>2240</v>
      </c>
      <c r="K72" s="34"/>
      <c r="L72" s="20"/>
      <c r="M72" s="20"/>
      <c r="N72" s="22"/>
      <c r="O72" s="19"/>
      <c r="P72" s="19"/>
      <c r="Q72" s="19"/>
      <c r="R72" s="19"/>
      <c r="S72" s="19"/>
      <c r="T72" s="19"/>
      <c r="U72" s="19"/>
    </row>
    <row r="73" spans="1:21" ht="67.5" customHeight="1" x14ac:dyDescent="0.25">
      <c r="A73" s="35" t="s">
        <v>176</v>
      </c>
      <c r="B73" s="36" t="s">
        <v>8</v>
      </c>
      <c r="C73" s="31">
        <v>10000</v>
      </c>
      <c r="D73" s="35" t="s">
        <v>174</v>
      </c>
      <c r="E73" s="36">
        <v>2019</v>
      </c>
      <c r="F73" s="35" t="s">
        <v>58</v>
      </c>
      <c r="G73" s="39">
        <v>43558</v>
      </c>
      <c r="H73" s="36" t="s">
        <v>96</v>
      </c>
      <c r="I73" s="36"/>
      <c r="J73" s="36">
        <v>2240</v>
      </c>
      <c r="K73" s="34"/>
      <c r="L73" s="20"/>
      <c r="M73" s="20"/>
      <c r="N73" s="22"/>
      <c r="O73" s="19"/>
      <c r="P73" s="19"/>
      <c r="Q73" s="19"/>
      <c r="R73" s="19"/>
      <c r="S73" s="19"/>
      <c r="T73" s="19"/>
      <c r="U73" s="19"/>
    </row>
    <row r="74" spans="1:21" ht="34.5" customHeight="1" x14ac:dyDescent="0.25">
      <c r="A74" s="35" t="s">
        <v>177</v>
      </c>
      <c r="B74" s="36" t="s">
        <v>8</v>
      </c>
      <c r="C74" s="31">
        <f>2400-35+1700</f>
        <v>4065</v>
      </c>
      <c r="D74" s="35" t="s">
        <v>179</v>
      </c>
      <c r="E74" s="36">
        <v>2019</v>
      </c>
      <c r="F74" s="35" t="s">
        <v>58</v>
      </c>
      <c r="G74" s="39">
        <v>43525</v>
      </c>
      <c r="H74" s="36" t="s">
        <v>117</v>
      </c>
      <c r="I74" s="36"/>
      <c r="J74" s="36">
        <v>2210</v>
      </c>
      <c r="K74" s="34"/>
      <c r="L74" s="20"/>
      <c r="M74" s="20"/>
      <c r="N74" s="22"/>
      <c r="O74" s="19"/>
      <c r="P74" s="19"/>
      <c r="Q74" s="19"/>
      <c r="R74" s="19"/>
      <c r="S74" s="19"/>
      <c r="T74" s="19"/>
      <c r="U74" s="19"/>
    </row>
    <row r="75" spans="1:21" ht="33.75" customHeight="1" x14ac:dyDescent="0.25">
      <c r="A75" s="35" t="s">
        <v>178</v>
      </c>
      <c r="B75" s="36" t="s">
        <v>8</v>
      </c>
      <c r="C75" s="31">
        <f>2300+1150-1150</f>
        <v>2300</v>
      </c>
      <c r="D75" s="35" t="s">
        <v>179</v>
      </c>
      <c r="E75" s="36">
        <v>2019</v>
      </c>
      <c r="F75" s="35" t="s">
        <v>43</v>
      </c>
      <c r="G75" s="39">
        <v>43526</v>
      </c>
      <c r="H75" s="36" t="s">
        <v>125</v>
      </c>
      <c r="I75" s="36"/>
      <c r="J75" s="36">
        <v>2210</v>
      </c>
      <c r="K75" s="34"/>
      <c r="L75" s="20"/>
      <c r="M75" s="20"/>
      <c r="N75" s="22"/>
      <c r="O75" s="19"/>
      <c r="P75" s="19"/>
      <c r="Q75" s="19"/>
      <c r="R75" s="19"/>
      <c r="S75" s="19"/>
      <c r="T75" s="19"/>
      <c r="U75" s="19"/>
    </row>
    <row r="76" spans="1:21" ht="33.75" customHeight="1" x14ac:dyDescent="0.25">
      <c r="A76" s="35" t="s">
        <v>181</v>
      </c>
      <c r="B76" s="36" t="s">
        <v>8</v>
      </c>
      <c r="C76" s="31">
        <v>8800</v>
      </c>
      <c r="D76" s="35" t="s">
        <v>180</v>
      </c>
      <c r="E76" s="36">
        <v>2019</v>
      </c>
      <c r="F76" s="35" t="s">
        <v>58</v>
      </c>
      <c r="G76" s="39">
        <v>43556</v>
      </c>
      <c r="H76" s="36" t="s">
        <v>117</v>
      </c>
      <c r="I76" s="36"/>
      <c r="J76" s="36">
        <v>2210</v>
      </c>
      <c r="K76" s="34"/>
      <c r="L76" s="20"/>
      <c r="M76" s="20"/>
      <c r="N76" s="22"/>
      <c r="O76" s="19"/>
      <c r="P76" s="19"/>
      <c r="Q76" s="19"/>
      <c r="R76" s="19"/>
      <c r="S76" s="19"/>
      <c r="T76" s="19"/>
      <c r="U76" s="19"/>
    </row>
    <row r="77" spans="1:21" ht="33.75" customHeight="1" x14ac:dyDescent="0.25">
      <c r="A77" s="35" t="s">
        <v>182</v>
      </c>
      <c r="B77" s="36" t="s">
        <v>8</v>
      </c>
      <c r="C77" s="31">
        <v>200</v>
      </c>
      <c r="D77" s="35" t="s">
        <v>180</v>
      </c>
      <c r="E77" s="36">
        <v>2019</v>
      </c>
      <c r="F77" s="35" t="s">
        <v>43</v>
      </c>
      <c r="G77" s="39">
        <v>43557</v>
      </c>
      <c r="H77" s="36" t="s">
        <v>183</v>
      </c>
      <c r="I77" s="36"/>
      <c r="J77" s="36">
        <v>2210</v>
      </c>
      <c r="K77" s="34"/>
      <c r="L77" s="20"/>
      <c r="M77" s="20"/>
      <c r="N77" s="22"/>
      <c r="O77" s="19"/>
      <c r="P77" s="19"/>
      <c r="Q77" s="19"/>
      <c r="R77" s="19"/>
      <c r="S77" s="19"/>
      <c r="T77" s="19"/>
      <c r="U77" s="19"/>
    </row>
    <row r="78" spans="1:21" ht="33.75" customHeight="1" x14ac:dyDescent="0.25">
      <c r="A78" s="35" t="s">
        <v>184</v>
      </c>
      <c r="B78" s="36" t="s">
        <v>8</v>
      </c>
      <c r="C78" s="31">
        <v>1000</v>
      </c>
      <c r="D78" s="35" t="s">
        <v>180</v>
      </c>
      <c r="E78" s="36">
        <v>2019</v>
      </c>
      <c r="F78" s="35" t="s">
        <v>43</v>
      </c>
      <c r="G78" s="39">
        <v>43558</v>
      </c>
      <c r="H78" s="36" t="s">
        <v>185</v>
      </c>
      <c r="I78" s="36"/>
      <c r="J78" s="36">
        <v>2210</v>
      </c>
      <c r="K78" s="34"/>
      <c r="L78" s="20"/>
      <c r="M78" s="20"/>
      <c r="N78" s="22"/>
      <c r="O78" s="19"/>
      <c r="P78" s="19"/>
      <c r="Q78" s="19"/>
      <c r="R78" s="19"/>
      <c r="S78" s="19"/>
      <c r="T78" s="19"/>
      <c r="U78" s="19"/>
    </row>
    <row r="79" spans="1:21" ht="35.25" customHeight="1" x14ac:dyDescent="0.25">
      <c r="A79" s="35" t="s">
        <v>111</v>
      </c>
      <c r="B79" s="36" t="s">
        <v>8</v>
      </c>
      <c r="C79" s="31">
        <f>9600+3400</f>
        <v>13000</v>
      </c>
      <c r="D79" s="36" t="s">
        <v>110</v>
      </c>
      <c r="E79" s="36">
        <v>2019</v>
      </c>
      <c r="F79" s="35" t="s">
        <v>43</v>
      </c>
      <c r="G79" s="39">
        <v>43468</v>
      </c>
      <c r="H79" s="36" t="s">
        <v>112</v>
      </c>
      <c r="I79" s="36"/>
      <c r="J79" s="36">
        <v>2240</v>
      </c>
      <c r="K79" s="34"/>
      <c r="L79" s="20"/>
      <c r="M79" s="20"/>
      <c r="N79" s="22"/>
      <c r="O79" s="19"/>
      <c r="P79" s="19"/>
      <c r="Q79" s="19"/>
      <c r="R79" s="19"/>
      <c r="S79" s="19"/>
      <c r="T79" s="19"/>
      <c r="U79" s="19"/>
    </row>
    <row r="80" spans="1:21" x14ac:dyDescent="0.25">
      <c r="A80" s="30"/>
      <c r="B80" s="30"/>
      <c r="C80" s="31">
        <f>SUM(C6:C79)</f>
        <v>1360415</v>
      </c>
      <c r="D80" s="30"/>
      <c r="E80" s="30"/>
      <c r="F80" s="30"/>
      <c r="G80" s="32"/>
      <c r="H80" s="30"/>
      <c r="I80" s="30"/>
      <c r="J80" s="30"/>
      <c r="K80" s="20"/>
      <c r="L80" s="20"/>
      <c r="M80" s="20"/>
      <c r="N80" s="22"/>
      <c r="O80" s="19"/>
      <c r="P80" s="19"/>
      <c r="Q80" s="19"/>
      <c r="R80" s="19"/>
      <c r="S80" s="19"/>
      <c r="T80" s="19"/>
      <c r="U80" s="19"/>
    </row>
    <row r="81" spans="1:21" x14ac:dyDescent="0.25">
      <c r="A81" s="20"/>
      <c r="B81" s="20"/>
      <c r="C81" s="23"/>
      <c r="D81" s="20"/>
      <c r="E81" s="20"/>
      <c r="F81" s="20"/>
      <c r="G81" s="21"/>
      <c r="H81" s="20"/>
      <c r="I81" s="20"/>
      <c r="J81" s="20"/>
      <c r="K81" s="20"/>
      <c r="L81" s="20"/>
      <c r="M81" s="20"/>
      <c r="N81" s="22"/>
      <c r="O81" s="19"/>
      <c r="P81" s="19"/>
      <c r="Q81" s="19"/>
      <c r="R81" s="19"/>
      <c r="S81" s="19"/>
      <c r="T81" s="19"/>
      <c r="U81" s="19"/>
    </row>
    <row r="82" spans="1:21" x14ac:dyDescent="0.25">
      <c r="A82" s="41"/>
      <c r="B82" s="20"/>
      <c r="C82" s="23"/>
      <c r="D82" s="20"/>
      <c r="E82" s="20"/>
      <c r="F82" s="40"/>
      <c r="G82" s="21"/>
      <c r="H82" s="20"/>
      <c r="I82" s="20"/>
      <c r="J82" s="20"/>
      <c r="K82" s="20"/>
      <c r="L82" s="20"/>
      <c r="M82" s="20"/>
      <c r="N82" s="22"/>
      <c r="O82" s="19"/>
      <c r="P82" s="19"/>
      <c r="Q82" s="19"/>
      <c r="R82" s="19"/>
      <c r="S82" s="19"/>
      <c r="T82" s="19"/>
      <c r="U82" s="19"/>
    </row>
    <row r="83" spans="1:21" x14ac:dyDescent="0.25">
      <c r="A83" s="20"/>
      <c r="B83" s="20"/>
      <c r="C83" s="23"/>
      <c r="D83" s="20"/>
      <c r="E83" s="20"/>
      <c r="F83" s="20"/>
      <c r="G83" s="21"/>
      <c r="H83" s="20"/>
      <c r="I83" s="20"/>
      <c r="J83" s="20"/>
      <c r="K83" s="20"/>
      <c r="L83" s="20"/>
      <c r="M83" s="20"/>
      <c r="N83" s="22"/>
      <c r="O83" s="19"/>
      <c r="P83" s="19"/>
      <c r="Q83" s="19"/>
      <c r="R83" s="19"/>
      <c r="S83" s="19"/>
      <c r="T83" s="19"/>
      <c r="U83" s="19"/>
    </row>
    <row r="84" spans="1:21" x14ac:dyDescent="0.25">
      <c r="A84" s="20"/>
      <c r="B84" s="20"/>
      <c r="C84" s="23"/>
      <c r="D84" s="20"/>
      <c r="E84" s="20"/>
      <c r="F84" s="20"/>
      <c r="G84" s="21"/>
      <c r="H84" s="20"/>
      <c r="I84" s="20"/>
      <c r="J84" s="20"/>
      <c r="K84" s="20"/>
      <c r="L84" s="20"/>
      <c r="M84" s="20"/>
      <c r="N84" s="22"/>
      <c r="O84" s="19"/>
      <c r="P84" s="19"/>
      <c r="Q84" s="19"/>
      <c r="R84" s="19"/>
      <c r="S84" s="19"/>
      <c r="T84" s="19"/>
      <c r="U84" s="19"/>
    </row>
    <row r="85" spans="1:21" x14ac:dyDescent="0.25">
      <c r="A85" s="20"/>
      <c r="B85" s="20"/>
      <c r="C85" s="23"/>
      <c r="D85" s="20"/>
      <c r="E85" s="20"/>
      <c r="F85" s="20"/>
      <c r="G85" s="21"/>
      <c r="H85" s="20"/>
      <c r="I85" s="20"/>
      <c r="J85" s="20"/>
      <c r="K85" s="20"/>
      <c r="L85" s="20"/>
      <c r="M85" s="20"/>
      <c r="N85" s="22"/>
      <c r="O85" s="19"/>
      <c r="P85" s="19"/>
      <c r="Q85" s="19"/>
      <c r="R85" s="19"/>
      <c r="S85" s="19"/>
      <c r="T85" s="19"/>
      <c r="U85" s="19"/>
    </row>
    <row r="86" spans="1:21" x14ac:dyDescent="0.25">
      <c r="A86" s="25"/>
      <c r="B86" s="20"/>
      <c r="C86" s="26"/>
      <c r="D86" s="20"/>
      <c r="E86" s="20"/>
      <c r="F86" s="20"/>
      <c r="G86" s="21"/>
      <c r="H86" s="20"/>
      <c r="I86" s="20"/>
      <c r="J86" s="20"/>
      <c r="K86" s="20"/>
      <c r="L86" s="20"/>
      <c r="M86" s="20"/>
      <c r="N86" s="22"/>
      <c r="O86" s="19"/>
      <c r="P86" s="19"/>
      <c r="Q86" s="19"/>
      <c r="R86" s="19"/>
      <c r="S86" s="19"/>
      <c r="T86" s="19"/>
      <c r="U86" s="19"/>
    </row>
    <row r="87" spans="1:21" x14ac:dyDescent="0.25">
      <c r="A87" s="20"/>
      <c r="B87" s="20"/>
      <c r="C87" s="23"/>
      <c r="D87" s="20"/>
      <c r="E87" s="20"/>
      <c r="F87" s="20"/>
      <c r="G87" s="21"/>
      <c r="H87" s="20"/>
      <c r="I87" s="20"/>
      <c r="J87" s="20"/>
      <c r="K87" s="20"/>
      <c r="L87" s="20"/>
      <c r="M87" s="20"/>
      <c r="N87" s="22"/>
      <c r="O87" s="19"/>
      <c r="P87" s="19"/>
      <c r="Q87" s="19"/>
      <c r="R87" s="19"/>
      <c r="S87" s="19"/>
      <c r="T87" s="19"/>
      <c r="U87" s="19"/>
    </row>
    <row r="88" spans="1:21" x14ac:dyDescent="0.25">
      <c r="A88" s="20"/>
      <c r="B88" s="20"/>
      <c r="C88" s="23"/>
      <c r="D88" s="20"/>
      <c r="E88" s="20"/>
      <c r="F88" s="20"/>
      <c r="G88" s="21"/>
      <c r="H88" s="20"/>
      <c r="I88" s="20"/>
      <c r="J88" s="20"/>
      <c r="K88" s="20"/>
      <c r="L88" s="20"/>
      <c r="M88" s="20"/>
      <c r="N88" s="22"/>
      <c r="O88" s="19"/>
      <c r="P88" s="19"/>
      <c r="Q88" s="19"/>
      <c r="R88" s="19"/>
      <c r="S88" s="19"/>
      <c r="T88" s="19"/>
      <c r="U88" s="19"/>
    </row>
  </sheetData>
  <mergeCells count="4">
    <mergeCell ref="J50:J52"/>
    <mergeCell ref="H50:H52"/>
    <mergeCell ref="H39:H42"/>
    <mergeCell ref="J39:J42"/>
  </mergeCells>
  <dataValidations xWindow="107" yWindow="566" count="14">
    <dataValidation allowBlank="1" showInputMessage="1" showErrorMessage="1" promptTitle="обов'язкове" prompt="обов'язкове" sqref="H5 H73:H1048576 H33:H39 H43:H50 H7:H31 H53:H69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43:J50 J1:J39 J53:J1048576"/>
    <dataValidation type="textLength" allowBlank="1" showInputMessage="1" showErrorMessage="1" promptTitle="обов'язкове" prompt="обов'язкове" sqref="A5:A1048576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7" yWindow="566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B65:B1048576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F80:F81 F83:F1048576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M7:M1048576 S7:S1048576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B6:B64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2019-05-29T12:00:43Z</cp:lastPrinted>
  <dcterms:created xsi:type="dcterms:W3CDTF">2016-06-29T16:46:21Z</dcterms:created>
  <dcterms:modified xsi:type="dcterms:W3CDTF">2019-06-12T11:39:01Z</dcterms:modified>
</cp:coreProperties>
</file>